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СР 2011" sheetId="1" r:id="rId1"/>
    <sheet name="Объектная смета-готов" sheetId="2" state="hidden" r:id="rId2"/>
  </sheets>
  <definedNames>
    <definedName name="_xlnm.Print_Area" localSheetId="1">'Объектная смета-готов'!$A$1:$J$45</definedName>
    <definedName name="_xlnm.Print_Area" localSheetId="0">'ССР 2011'!$A$1:$H$54</definedName>
    <definedName name="_xlnm.Print_Titles" localSheetId="0">'ССР 2011'!$20:$20</definedName>
    <definedName name="Excel_BuiltIn_Print_Area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<sst xmlns="http://schemas.openxmlformats.org/spreadsheetml/2006/main" count="119" uniqueCount="105">
  <si>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</si>
  <si>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</si>
  <si>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</si>
  <si>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</si>
  <si>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</si>
  <si>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</si>
  <si>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t xml:space="preserve">- Приложение №1 к приказу от 1.07.2011 №42 Региональной службы по тарифам «Индексы к элементам прямых затрат  по видам строительно-монтажных работ к уровню цен, предусмотренным сметно-нормативной базой 2001 года. </t>
  </si>
  <si>
    <t>- Положительное заключение Государственной экспертизы №86-1-5-0199-11</t>
  </si>
  <si>
    <t xml:space="preserve"> РАСЧЕТ СТОИМОСТИ  КАПИТАЛЬНОГО   СТРОИТЕЛЬСТВА</t>
  </si>
  <si>
    <t>«СТРОИТЕЛЬСТВО СЕТЕЙ ВОДОСНАБЖЕНИЯ</t>
  </si>
  <si>
    <t xml:space="preserve"> МИКРОРАЙОНА ИНДИВИДУАЛЬНОЙ ЗАСТРОЙКИ В ЮГОРСКЕ-2»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</si>
  <si>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</si>
  <si>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</si>
  <si>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</si>
  <si>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</si>
  <si>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</si>
  <si>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</si>
  <si>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</si>
  <si>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</si>
  <si>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</si>
  <si>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ГЛАВА 1. ПОДГОТОВИТЕЛЬНЫЙ ПЕРИОД СТРОИТЕЛЬСТВА </t>
  </si>
  <si>
    <t>1</t>
  </si>
  <si>
    <t xml:space="preserve">№ 113.10-1  КС </t>
  </si>
  <si>
    <t>ПОДГОТОВИТЕЛЬНЫЕ РАБОТЫ</t>
  </si>
  <si>
    <t>ИТОГО ПО ГЛАВЕ 1</t>
  </si>
  <si>
    <t>ГЛАВА 2. ОСНОВНЫЕ ОБЪЕКТЫ СТРОИТЕЛЬСТВА</t>
  </si>
  <si>
    <t>2</t>
  </si>
  <si>
    <t xml:space="preserve">№ 113.10-2  КС </t>
  </si>
  <si>
    <t>СТРОИТЕЛЬСТВО СЕТЕЙ ВОДОСНАБЖЕНИЯ МИКРОРАЙОНА ИНДИВИДУАЛЬНОЙ ЗАСТРОЙКИ В ЮГОРСКЕ-2</t>
  </si>
  <si>
    <t>ИТОГО ПО ГЛАВЕ 2</t>
  </si>
  <si>
    <t>ИТОГО ПО ГЛАВЕ  1-2</t>
  </si>
  <si>
    <t>3</t>
  </si>
  <si>
    <t>Приказ №42 от 01.07.2011г. Региональная служба по тарифам ХМАО-Югра</t>
  </si>
  <si>
    <t>ИНДЕКС ПЕРЕВОДА В ТЕКУЩИЕ ЦЕНЫ К=4.12</t>
  </si>
  <si>
    <t>ГЛАВА 8. ВРЕМЕННЫЕ ЗДАНИЯ И СООРУЖЕНИЯ</t>
  </si>
  <si>
    <t>4</t>
  </si>
  <si>
    <t>ГСН-81-05-01-2001 п.1.2</t>
  </si>
  <si>
    <t>ВРЕМЕННЫЕ ЗДАНИЯ И СООРУЖЕНИЯ- 1,5%</t>
  </si>
  <si>
    <t>ИТОГО ПО ГЛАВЕ 8</t>
  </si>
  <si>
    <t>ИТОГО ПО ГЛАВАМ 1-8</t>
  </si>
  <si>
    <t>ГЛАВА 9. ПРОЧИЕ РАБОТЫ И ЗАТРАТЫ</t>
  </si>
  <si>
    <t>5</t>
  </si>
  <si>
    <t>ГСН-81-05-02-2007 п.13.1</t>
  </si>
  <si>
    <t>ПРОИЗВОДСТВО РАБОТ В ЗИМНЕЕ ВРЕМЯ  (4%х1.1)</t>
  </si>
  <si>
    <t>6</t>
  </si>
  <si>
    <t>ГСН-81-05-02-2007 таблица 2</t>
  </si>
  <si>
    <t>СНЕГОБОРЬБА (0.4%)</t>
  </si>
  <si>
    <t>7</t>
  </si>
  <si>
    <t>Налоговый кодекс ст.255,263</t>
  </si>
  <si>
    <t>ДОБРОВОЛЬНОЕ СТРАХОВАНИЕ (1%)</t>
  </si>
  <si>
    <t>ИТОГО ПО ГЛАВЕ  9</t>
  </si>
  <si>
    <t>ИТОГО ПО ГЛАВАМ 1-9</t>
  </si>
  <si>
    <t>РЕЗЕРВ СРЕДСТВ НА НЕПРЕДВИДЕННЫЕ РАСХОДЫ И ЗАТРАТЫ</t>
  </si>
  <si>
    <t>8</t>
  </si>
  <si>
    <t>МДС 81-35.2004 п.4.96</t>
  </si>
  <si>
    <t>НЕПРЕДВИДЕННЫЕ ЗАТРАТЫ -1%</t>
  </si>
  <si>
    <t>ИТОГО С НЕПРЕДВИДЕННЫМИ ЗАТРАТАМИ</t>
  </si>
  <si>
    <t>НАЛОГИ ОБЯЗАТЕЛЬНЫЕ ПЛАТЕЖИ</t>
  </si>
  <si>
    <t>9</t>
  </si>
  <si>
    <t>МДС 81-35-2004 п.4.100</t>
  </si>
  <si>
    <t>СРЕДСТВА НА ПОКРЫТИЕ ЗАТРАТ ПО УПЛАТЕ НДС-18%</t>
  </si>
  <si>
    <t>ВСЕГО ПО РАСЧЕТУ В ТЕКУЩИХ ЦЕНАХ С УЧЕТОМ НДС 18%</t>
  </si>
  <si>
    <t>Форма № 3</t>
  </si>
  <si>
    <t>Строительство сетей водоснабжения микрорайона индивидуальной застройки в Югорске-2</t>
  </si>
  <si>
    <t>(наименование стройки)</t>
  </si>
  <si>
    <t>ОБЪЕКТНЫЙ СМЕТНЫЙ РАСЧЕТ № 113.10  КС</t>
  </si>
  <si>
    <t>(объектная смета)</t>
  </si>
  <si>
    <t xml:space="preserve">Сметная стоимость </t>
  </si>
  <si>
    <t xml:space="preserve">Средства на оплату труда </t>
  </si>
  <si>
    <t>Расчетный измеритель единичной стоимости</t>
  </si>
  <si>
    <t>Составлен в ценах 2001 г.</t>
  </si>
  <si>
    <t>Номера сметных расчетов (смет)</t>
  </si>
  <si>
    <t>Наименование работ и затрат</t>
  </si>
  <si>
    <t>Сметная стоимость, тыс.руб.</t>
  </si>
  <si>
    <t>Средства на оплату труда, тыс.руб.</t>
  </si>
  <si>
    <t>Показатели единичной стоимости</t>
  </si>
  <si>
    <t>всего</t>
  </si>
  <si>
    <t>Глава 1. Подготовительный период строительства</t>
  </si>
  <si>
    <t>Строительство сетей водоснабжения  микрорайона индивидуапльной застройки в Югорске-2.Подготовительные работы.</t>
  </si>
  <si>
    <t>Итого по Главе 1</t>
  </si>
  <si>
    <t>Глава 2. Основные объекты строительства</t>
  </si>
  <si>
    <t>Строительство сетей водоснабжения  микрорайона индивидуапльной застройки в Югорске-2</t>
  </si>
  <si>
    <t>Итого по Главе 2</t>
  </si>
  <si>
    <t>Итого по Главе 1-2</t>
  </si>
  <si>
    <t>Глава 6. Временные здания и сооружения</t>
  </si>
  <si>
    <t>ГСН-81-05-01-2001 п.4,5</t>
  </si>
  <si>
    <t>Временные здания и сооружения - 1,5%</t>
  </si>
  <si>
    <t>Итого по Главе 6</t>
  </si>
  <si>
    <t>Итого по Главам 1-6</t>
  </si>
  <si>
    <t>Глава 9. Прочие работы и затраты</t>
  </si>
  <si>
    <t>ГСН-81-05-02-2007 п.2.2</t>
  </si>
  <si>
    <t>Производство работ в зимнее время - 4%*1,1%</t>
  </si>
  <si>
    <t>ГСН-81-05-02-2007   общ.пол. таб.2</t>
  </si>
  <si>
    <t xml:space="preserve">Снегоборьба 0,4% ; </t>
  </si>
  <si>
    <t>Итого по Главе 9</t>
  </si>
  <si>
    <t>Итого по Главам 1-9</t>
  </si>
  <si>
    <t>Непредвиденные затраты</t>
  </si>
  <si>
    <t>Непредвиденные затраты - 1%</t>
  </si>
  <si>
    <t>Итого Непредвиденные затраты</t>
  </si>
  <si>
    <t>Всего</t>
  </si>
  <si>
    <t xml:space="preserve">Главный инженер проекта </t>
  </si>
  <si>
    <t xml:space="preserve"> А.В.Зотов</t>
  </si>
  <si>
    <t>{подпись(инициалы,фамилия)}</t>
  </si>
  <si>
    <t xml:space="preserve">Составил:                                                                                        </t>
  </si>
  <si>
    <t xml:space="preserve">Т.Н. Чикишева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</si>
</sst>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&quot;тыс.руб.&quot;"/>
    <numFmt numFmtId="167" formatCode="0.000"/>
    <numFmt numFmtId="168" formatCode="#,##0.000"/>
    <numFmt numFmtId="169" formatCode="#,##0.00"/>
    <numFmt numFmtId="170" formatCode="0.00"/>
  </numFmts>
  <fonts count="1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143">
    <xf numFmtId="164" fontId="0" fillId="0" borderId="0" xfId="0" applyAlignment="1">
      <alignment/>
    </xf>
    <xf numFmtId="165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0" fillId="0" borderId="0" xfId="0" applyAlignment="1">
      <alignment vertical="top"/>
    </xf>
    <xf numFmtId="164" fontId="0" fillId="0" borderId="0" xfId="0" applyBorder="1" applyAlignment="1">
      <alignment horizontal="left" vertical="top"/>
    </xf>
    <xf numFmtId="164" fontId="6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justify" vertical="center" wrapText="1"/>
    </xf>
    <xf numFmtId="165" fontId="2" fillId="0" borderId="0" xfId="0" applyNumberFormat="1" applyFont="1" applyAlignment="1">
      <alignment horizontal="justify" vertical="center"/>
    </xf>
    <xf numFmtId="165" fontId="7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left" vertical="top"/>
    </xf>
    <xf numFmtId="166" fontId="7" fillId="0" borderId="0" xfId="0" applyNumberFormat="1" applyFont="1" applyBorder="1" applyAlignment="1">
      <alignment horizontal="left" vertical="top"/>
    </xf>
    <xf numFmtId="164" fontId="7" fillId="0" borderId="0" xfId="0" applyFont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left" vertical="center"/>
    </xf>
    <xf numFmtId="164" fontId="9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7" fontId="11" fillId="0" borderId="2" xfId="0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left" vertical="center"/>
    </xf>
    <xf numFmtId="167" fontId="12" fillId="0" borderId="2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vertical="top"/>
    </xf>
    <xf numFmtId="165" fontId="9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left" vertical="top"/>
    </xf>
    <xf numFmtId="167" fontId="12" fillId="0" borderId="1" xfId="0" applyNumberFormat="1" applyFont="1" applyFill="1" applyBorder="1" applyAlignment="1">
      <alignment horizontal="center" vertical="top" wrapText="1"/>
    </xf>
    <xf numFmtId="167" fontId="12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left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164" fontId="2" fillId="0" borderId="0" xfId="0" applyFont="1" applyFill="1" applyAlignment="1">
      <alignment/>
    </xf>
    <xf numFmtId="165" fontId="10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/>
    </xf>
    <xf numFmtId="165" fontId="10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vertical="top" wrapText="1"/>
    </xf>
    <xf numFmtId="169" fontId="9" fillId="0" borderId="1" xfId="0" applyNumberFormat="1" applyFont="1" applyFill="1" applyBorder="1" applyAlignment="1">
      <alignment horizontal="left" vertical="center" wrapText="1"/>
    </xf>
    <xf numFmtId="169" fontId="9" fillId="0" borderId="1" xfId="0" applyNumberFormat="1" applyFont="1" applyFill="1" applyBorder="1" applyAlignment="1">
      <alignment horizontal="left" vertical="top"/>
    </xf>
    <xf numFmtId="169" fontId="9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left" vertical="top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 horizontal="right" vertical="top"/>
    </xf>
    <xf numFmtId="170" fontId="2" fillId="0" borderId="0" xfId="0" applyNumberFormat="1" applyFont="1" applyFill="1" applyAlignment="1">
      <alignment horizontal="right" vertical="top"/>
    </xf>
    <xf numFmtId="165" fontId="11" fillId="0" borderId="0" xfId="0" applyNumberFormat="1" applyFont="1" applyFill="1" applyAlignment="1">
      <alignment horizontal="left" vertical="top"/>
    </xf>
    <xf numFmtId="164" fontId="13" fillId="0" borderId="0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Fill="1" applyAlignment="1">
      <alignment horizontal="right"/>
    </xf>
    <xf numFmtId="164" fontId="13" fillId="0" borderId="0" xfId="0" applyFont="1" applyFill="1" applyAlignment="1">
      <alignment/>
    </xf>
    <xf numFmtId="164" fontId="13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horizontal="right" vertical="top"/>
    </xf>
    <xf numFmtId="165" fontId="2" fillId="0" borderId="0" xfId="0" applyNumberFormat="1" applyFont="1" applyAlignment="1">
      <alignment/>
    </xf>
    <xf numFmtId="164" fontId="14" fillId="0" borderId="0" xfId="0" applyFont="1" applyAlignment="1">
      <alignment horizontal="right" vertical="top"/>
    </xf>
    <xf numFmtId="164" fontId="2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9" fontId="2" fillId="0" borderId="1" xfId="0" applyNumberFormat="1" applyFont="1" applyBorder="1" applyAlignment="1">
      <alignment horizontal="left" vertical="top" wrapText="1"/>
    </xf>
    <xf numFmtId="169" fontId="2" fillId="0" borderId="2" xfId="0" applyNumberFormat="1" applyFont="1" applyFill="1" applyBorder="1" applyAlignment="1">
      <alignment horizontal="right" vertical="center"/>
    </xf>
    <xf numFmtId="169" fontId="2" fillId="0" borderId="1" xfId="0" applyNumberFormat="1" applyFont="1" applyBorder="1" applyAlignment="1">
      <alignment horizontal="right" vertical="center"/>
    </xf>
    <xf numFmtId="169" fontId="2" fillId="0" borderId="2" xfId="0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left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left"/>
    </xf>
    <xf numFmtId="169" fontId="14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left" vertical="top"/>
    </xf>
    <xf numFmtId="164" fontId="14" fillId="0" borderId="1" xfId="0" applyFont="1" applyFill="1" applyBorder="1" applyAlignment="1">
      <alignment horizontal="left" vertical="top" wrapText="1"/>
    </xf>
    <xf numFmtId="170" fontId="14" fillId="0" borderId="1" xfId="0" applyNumberFormat="1" applyFont="1" applyFill="1" applyBorder="1" applyAlignment="1">
      <alignment horizontal="right" vertical="top" wrapText="1"/>
    </xf>
    <xf numFmtId="168" fontId="2" fillId="0" borderId="1" xfId="0" applyNumberFormat="1" applyFont="1" applyBorder="1" applyAlignment="1">
      <alignment horizontal="right" vertical="center"/>
    </xf>
    <xf numFmtId="169" fontId="14" fillId="0" borderId="1" xfId="0" applyNumberFormat="1" applyFont="1" applyBorder="1" applyAlignment="1">
      <alignment horizontal="right" vertical="top"/>
    </xf>
    <xf numFmtId="170" fontId="14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left" vertical="center"/>
    </xf>
    <xf numFmtId="170" fontId="14" fillId="0" borderId="1" xfId="0" applyNumberFormat="1" applyFont="1" applyFill="1" applyBorder="1" applyAlignment="1">
      <alignment horizontal="left" vertical="center" wrapText="1"/>
    </xf>
    <xf numFmtId="170" fontId="1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70" fontId="2" fillId="0" borderId="1" xfId="0" applyNumberFormat="1" applyFont="1" applyFill="1" applyBorder="1" applyAlignment="1">
      <alignment horizontal="right" vertical="top" wrapText="1"/>
    </xf>
    <xf numFmtId="170" fontId="2" fillId="0" borderId="1" xfId="0" applyNumberFormat="1" applyFont="1" applyFill="1" applyBorder="1" applyAlignment="1">
      <alignment horizontal="right" vertical="top"/>
    </xf>
    <xf numFmtId="165" fontId="14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left" vertical="top"/>
    </xf>
    <xf numFmtId="170" fontId="2" fillId="0" borderId="1" xfId="0" applyNumberFormat="1" applyFont="1" applyFill="1" applyBorder="1" applyAlignment="1">
      <alignment horizontal="left" vertical="top" wrapText="1"/>
    </xf>
    <xf numFmtId="170" fontId="14" fillId="0" borderId="1" xfId="0" applyNumberFormat="1" applyFont="1" applyFill="1" applyBorder="1" applyAlignment="1">
      <alignment horizontal="left" vertical="top" wrapText="1"/>
    </xf>
    <xf numFmtId="170" fontId="2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left" vertical="top"/>
    </xf>
    <xf numFmtId="164" fontId="1" fillId="0" borderId="0" xfId="0" applyFont="1" applyFill="1" applyBorder="1" applyAlignment="1">
      <alignment horizontal="left" vertical="top" wrapText="1"/>
    </xf>
    <xf numFmtId="170" fontId="1" fillId="0" borderId="0" xfId="0" applyNumberFormat="1" applyFont="1" applyFill="1" applyBorder="1" applyAlignment="1">
      <alignment horizontal="right" vertical="top" wrapText="1"/>
    </xf>
    <xf numFmtId="170" fontId="1" fillId="0" borderId="0" xfId="0" applyNumberFormat="1" applyFont="1" applyFill="1" applyAlignment="1">
      <alignment horizontal="right" vertical="top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left" vertical="top"/>
    </xf>
    <xf numFmtId="164" fontId="13" fillId="0" borderId="5" xfId="0" applyFont="1" applyFill="1" applyBorder="1" applyAlignment="1">
      <alignment/>
    </xf>
    <xf numFmtId="164" fontId="2" fillId="0" borderId="0" xfId="20" applyFont="1" applyAlignment="1">
      <alignment/>
      <protection/>
    </xf>
    <xf numFmtId="164" fontId="2" fillId="0" borderId="0" xfId="21" applyFont="1" applyAlignment="1">
      <alignment horizontal="right" vertical="top"/>
      <protection/>
    </xf>
    <xf numFmtId="164" fontId="13" fillId="0" borderId="5" xfId="20" applyFont="1" applyBorder="1" applyAlignment="1">
      <alignment/>
      <protection/>
    </xf>
    <xf numFmtId="164" fontId="2" fillId="0" borderId="5" xfId="20" applyFont="1" applyBorder="1" applyAlignment="1">
      <alignment/>
      <protection/>
    </xf>
    <xf numFmtId="164" fontId="2" fillId="0" borderId="5" xfId="21" applyFont="1" applyBorder="1" applyAlignment="1">
      <alignment horizontal="righ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5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5.00390625" style="1" customWidth="1"/>
    <col min="2" max="2" width="20.00390625" style="2" customWidth="1"/>
    <col min="3" max="3" width="51.00390625" style="3" customWidth="1"/>
    <col min="4" max="4" width="14.50390625" style="4" customWidth="1"/>
    <col min="5" max="5" width="14.625" style="4" customWidth="1"/>
    <col min="6" max="6" width="13.375" style="4" customWidth="1"/>
    <col min="7" max="7" width="13.50390625" style="4" customWidth="1"/>
    <col min="8" max="8" width="13.375" style="4" customWidth="1"/>
    <col min="9" max="9" width="9.875" style="5" customWidth="1"/>
    <col min="10" max="12" width="9.125" style="5" customWidth="1"/>
    <col min="13" max="13" width="19.875" style="5" customWidth="1"/>
    <col min="14" max="16384" width="9.125" style="5" customWidth="1"/>
  </cols>
  <sheetData>
    <row r="1" spans="1:13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>
      <c r="A2" s="7" t="s">
        <v>1</v>
      </c>
      <c r="B2" s="8"/>
      <c r="C2" s="8"/>
      <c r="D2" s="9"/>
      <c r="E2" s="9"/>
      <c r="F2" s="9"/>
      <c r="G2" s="8"/>
      <c r="H2" s="8"/>
      <c r="I2" s="8"/>
      <c r="J2" s="8"/>
      <c r="K2" s="8"/>
      <c r="L2" s="8"/>
      <c r="M2" s="8"/>
    </row>
    <row r="3" spans="1:13" ht="13.5">
      <c r="A3" s="10" t="s">
        <v>2</v>
      </c>
      <c r="B3" s="8"/>
      <c r="C3" s="8"/>
      <c r="D3" s="9"/>
      <c r="E3" s="9"/>
      <c r="F3" s="9"/>
      <c r="G3" s="8"/>
      <c r="H3" s="8"/>
      <c r="I3" s="8"/>
      <c r="J3" s="8"/>
      <c r="K3" s="8"/>
      <c r="L3" s="8"/>
      <c r="M3" s="8"/>
    </row>
    <row r="4" spans="1:13" ht="13.5">
      <c r="A4" s="5" t="s">
        <v>3</v>
      </c>
      <c r="B4" s="8"/>
      <c r="C4" s="8"/>
      <c r="D4" s="9"/>
      <c r="E4" s="9"/>
      <c r="F4" s="9"/>
      <c r="G4" s="8"/>
      <c r="H4" s="8"/>
      <c r="I4" s="8"/>
      <c r="J4" s="8"/>
      <c r="K4" s="8"/>
      <c r="L4" s="8"/>
      <c r="M4" s="8"/>
    </row>
    <row r="5" spans="1:13" ht="13.5">
      <c r="A5" s="5" t="s">
        <v>4</v>
      </c>
      <c r="B5" s="8"/>
      <c r="C5" s="8"/>
      <c r="D5" s="9"/>
      <c r="E5" s="9"/>
      <c r="F5" s="9"/>
      <c r="G5" s="8"/>
      <c r="H5" s="8"/>
      <c r="I5" s="8"/>
      <c r="J5" s="8"/>
      <c r="K5" s="8"/>
      <c r="L5" s="8"/>
      <c r="M5" s="8"/>
    </row>
    <row r="6" spans="1:13" ht="13.5">
      <c r="A6" s="10" t="s">
        <v>5</v>
      </c>
      <c r="B6" s="8"/>
      <c r="C6" s="8"/>
      <c r="D6" s="9"/>
      <c r="E6" s="9"/>
      <c r="F6" s="9"/>
      <c r="G6" s="8"/>
      <c r="H6" s="8"/>
      <c r="I6" s="8"/>
      <c r="J6" s="8"/>
      <c r="K6" s="8"/>
      <c r="L6" s="8"/>
      <c r="M6" s="8"/>
    </row>
    <row r="7" spans="1:13" ht="21.75" customHeight="1">
      <c r="A7" s="11" t="s">
        <v>6</v>
      </c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</row>
    <row r="8" spans="1:8" ht="13.5">
      <c r="A8" s="13" t="s">
        <v>7</v>
      </c>
      <c r="B8" s="13"/>
      <c r="C8" s="13"/>
      <c r="D8" s="13"/>
      <c r="E8" s="13"/>
      <c r="F8" s="13"/>
      <c r="G8" s="13"/>
      <c r="H8" s="13"/>
    </row>
    <row r="9" spans="1:8" ht="13.5" customHeight="1">
      <c r="A9" s="14"/>
      <c r="B9" s="15"/>
      <c r="C9" s="14"/>
      <c r="D9" s="16"/>
      <c r="E9" s="16"/>
      <c r="F9" s="17"/>
      <c r="G9" s="17"/>
      <c r="H9" s="17"/>
    </row>
    <row r="10" spans="1:8" ht="20.25" customHeight="1">
      <c r="A10" s="18" t="s">
        <v>8</v>
      </c>
      <c r="B10" s="18"/>
      <c r="C10" s="18"/>
      <c r="D10" s="18"/>
      <c r="E10" s="18"/>
      <c r="F10" s="18"/>
      <c r="G10" s="18"/>
      <c r="H10" s="18"/>
    </row>
    <row r="11" spans="4:8" ht="11.25">
      <c r="D11" s="19"/>
      <c r="F11" s="20"/>
      <c r="G11" s="20"/>
      <c r="H11" s="20"/>
    </row>
    <row r="12" spans="1:8" ht="20.25" customHeight="1">
      <c r="A12" s="21" t="s">
        <v>9</v>
      </c>
      <c r="B12" s="21"/>
      <c r="C12" s="21"/>
      <c r="D12" s="21"/>
      <c r="E12" s="21"/>
      <c r="F12" s="21"/>
      <c r="G12" s="21"/>
      <c r="H12" s="21"/>
    </row>
    <row r="13" spans="1:8" ht="20.25">
      <c r="A13" s="18" t="s">
        <v>10</v>
      </c>
      <c r="B13" s="18"/>
      <c r="C13" s="18"/>
      <c r="D13" s="18"/>
      <c r="E13" s="18"/>
      <c r="F13" s="18"/>
      <c r="G13" s="18"/>
      <c r="H13" s="18"/>
    </row>
    <row r="14" ht="11.25">
      <c r="H14" s="20"/>
    </row>
    <row r="15" spans="1:8" ht="13.5">
      <c r="A15" s="2"/>
      <c r="B15"/>
      <c r="D15" s="20"/>
      <c r="E15" s="20"/>
      <c r="F15" s="20"/>
      <c r="G15" s="20"/>
      <c r="H15" s="20"/>
    </row>
    <row r="16" spans="1:8" ht="12.75" customHeight="1">
      <c r="A16" s="22" t="s">
        <v>11</v>
      </c>
      <c r="B16" s="22" t="s">
        <v>12</v>
      </c>
      <c r="C16" s="23" t="s">
        <v>13</v>
      </c>
      <c r="D16" s="24" t="s">
        <v>14</v>
      </c>
      <c r="E16" s="24"/>
      <c r="F16" s="24"/>
      <c r="G16" s="24"/>
      <c r="H16" s="23" t="s">
        <v>15</v>
      </c>
    </row>
    <row r="17" spans="1:8" ht="13.5" customHeight="1">
      <c r="A17" s="22"/>
      <c r="B17" s="22"/>
      <c r="C17" s="23"/>
      <c r="D17" s="23" t="s">
        <v>16</v>
      </c>
      <c r="E17" s="23" t="s">
        <v>17</v>
      </c>
      <c r="F17" s="23" t="s">
        <v>18</v>
      </c>
      <c r="G17" s="23" t="s">
        <v>19</v>
      </c>
      <c r="H17" s="23"/>
    </row>
    <row r="18" spans="1:8" ht="13.5">
      <c r="A18" s="22"/>
      <c r="B18" s="22"/>
      <c r="C18" s="23"/>
      <c r="D18" s="23"/>
      <c r="E18" s="23"/>
      <c r="F18" s="23"/>
      <c r="G18" s="23"/>
      <c r="H18" s="23"/>
    </row>
    <row r="19" spans="1:8" ht="13.5">
      <c r="A19" s="22"/>
      <c r="B19" s="22"/>
      <c r="C19" s="23"/>
      <c r="D19" s="23"/>
      <c r="E19" s="23"/>
      <c r="F19" s="23"/>
      <c r="G19" s="23"/>
      <c r="H19" s="23"/>
    </row>
    <row r="20" spans="1:8" ht="13.5">
      <c r="A20" s="25">
        <v>1</v>
      </c>
      <c r="B20" s="25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</row>
    <row r="21" spans="1:8" ht="13.5" customHeight="1">
      <c r="A21" s="27" t="s">
        <v>20</v>
      </c>
      <c r="B21" s="27"/>
      <c r="C21" s="27"/>
      <c r="D21" s="28"/>
      <c r="E21" s="28"/>
      <c r="F21" s="28"/>
      <c r="G21" s="28"/>
      <c r="H21" s="28"/>
    </row>
    <row r="22" spans="1:8" ht="49.5" customHeight="1">
      <c r="A22" s="29" t="s">
        <v>21</v>
      </c>
      <c r="B22" s="22" t="s">
        <v>22</v>
      </c>
      <c r="C22" s="30" t="s">
        <v>23</v>
      </c>
      <c r="D22" s="31">
        <v>12.745</v>
      </c>
      <c r="E22" s="31"/>
      <c r="F22" s="31"/>
      <c r="G22" s="31"/>
      <c r="H22" s="32">
        <f>D22+E22+F22+G22</f>
        <v>12.745</v>
      </c>
    </row>
    <row r="23" spans="1:8" ht="13.5">
      <c r="A23" s="33"/>
      <c r="B23" s="33"/>
      <c r="C23" s="34" t="s">
        <v>24</v>
      </c>
      <c r="D23" s="35">
        <f>D22</f>
        <v>12.745</v>
      </c>
      <c r="E23" s="35"/>
      <c r="F23" s="35"/>
      <c r="G23" s="35"/>
      <c r="H23" s="35">
        <f>H22</f>
        <v>12.745</v>
      </c>
    </row>
    <row r="24" spans="1:8" ht="11.25" customHeight="1">
      <c r="A24" s="36" t="s">
        <v>25</v>
      </c>
      <c r="B24" s="36"/>
      <c r="C24" s="36"/>
      <c r="D24" s="36"/>
      <c r="E24" s="36"/>
      <c r="F24" s="36"/>
      <c r="G24" s="36"/>
      <c r="H24" s="36"/>
    </row>
    <row r="25" spans="1:9" ht="38.25" customHeight="1">
      <c r="A25" s="37" t="s">
        <v>26</v>
      </c>
      <c r="B25" s="22" t="s">
        <v>27</v>
      </c>
      <c r="C25" s="30" t="s">
        <v>28</v>
      </c>
      <c r="D25" s="32">
        <v>989.033</v>
      </c>
      <c r="E25" s="32">
        <v>265.712</v>
      </c>
      <c r="F25" s="32"/>
      <c r="G25" s="32"/>
      <c r="H25" s="32">
        <f>D25+E25+F25+G25</f>
        <v>1254.745</v>
      </c>
      <c r="I25" s="38"/>
    </row>
    <row r="26" spans="1:9" ht="13.5">
      <c r="A26" s="39"/>
      <c r="B26" s="40"/>
      <c r="C26" s="34" t="s">
        <v>29</v>
      </c>
      <c r="D26" s="41">
        <f>SUM(D25)</f>
        <v>989.033</v>
      </c>
      <c r="E26" s="41">
        <f>SUM(E25)</f>
        <v>265.712</v>
      </c>
      <c r="F26" s="41"/>
      <c r="G26" s="41"/>
      <c r="H26" s="42">
        <f>D26+E26+F26+G26</f>
        <v>1254.745</v>
      </c>
      <c r="I26" s="38"/>
    </row>
    <row r="27" spans="1:8" ht="13.5">
      <c r="A27" s="39"/>
      <c r="B27" s="40"/>
      <c r="C27" s="36" t="s">
        <v>30</v>
      </c>
      <c r="D27" s="41">
        <f>D23+D26</f>
        <v>1001.778</v>
      </c>
      <c r="E27" s="41">
        <f>E23+E26</f>
        <v>265.712</v>
      </c>
      <c r="F27" s="41"/>
      <c r="G27" s="41"/>
      <c r="H27" s="42">
        <f>D27+E27+F27+G27</f>
        <v>1267.49</v>
      </c>
    </row>
    <row r="28" spans="1:8" ht="45.75">
      <c r="A28" s="43" t="s">
        <v>31</v>
      </c>
      <c r="B28" s="44" t="s">
        <v>32</v>
      </c>
      <c r="C28" s="45" t="s">
        <v>33</v>
      </c>
      <c r="D28" s="46">
        <f>D27*4.12</f>
        <v>4127.32536</v>
      </c>
      <c r="E28" s="46">
        <f>E27*4.12</f>
        <v>1094.73344</v>
      </c>
      <c r="F28" s="46"/>
      <c r="G28" s="46"/>
      <c r="H28" s="47">
        <v>5222.058</v>
      </c>
    </row>
    <row r="29" spans="1:9" ht="11.25" customHeight="1">
      <c r="A29" s="36" t="s">
        <v>34</v>
      </c>
      <c r="B29" s="36"/>
      <c r="C29" s="36"/>
      <c r="D29" s="36"/>
      <c r="E29" s="36"/>
      <c r="F29" s="36"/>
      <c r="G29" s="36"/>
      <c r="H29" s="36"/>
      <c r="I29" s="48"/>
    </row>
    <row r="30" spans="1:9" ht="24.75" customHeight="1">
      <c r="A30" s="49" t="s">
        <v>35</v>
      </c>
      <c r="B30" s="50" t="s">
        <v>36</v>
      </c>
      <c r="C30" s="51" t="s">
        <v>37</v>
      </c>
      <c r="D30" s="52">
        <f>0.015*D28</f>
        <v>61.90988039999999</v>
      </c>
      <c r="E30" s="52">
        <f>0.015*E28</f>
        <v>16.4210016</v>
      </c>
      <c r="F30" s="52"/>
      <c r="G30" s="52"/>
      <c r="H30" s="52">
        <f>0.015*H28</f>
        <v>78.33086999999999</v>
      </c>
      <c r="I30" s="48"/>
    </row>
    <row r="31" spans="1:9" ht="13.5">
      <c r="A31" s="39"/>
      <c r="B31" s="40"/>
      <c r="C31" s="36" t="s">
        <v>38</v>
      </c>
      <c r="D31" s="46">
        <f>D30</f>
        <v>61.90988039999999</v>
      </c>
      <c r="E31" s="46">
        <f>E30</f>
        <v>16.4210016</v>
      </c>
      <c r="F31" s="53"/>
      <c r="G31" s="53"/>
      <c r="H31" s="46">
        <f>D31+E31+F31+G31</f>
        <v>78.33088199999999</v>
      </c>
      <c r="I31" s="48"/>
    </row>
    <row r="32" spans="1:9" ht="13.5">
      <c r="A32" s="39"/>
      <c r="B32" s="40"/>
      <c r="C32" s="36" t="s">
        <v>39</v>
      </c>
      <c r="D32" s="46">
        <f>D31+D28</f>
        <v>4189.235240399999</v>
      </c>
      <c r="E32" s="46">
        <f>E31+E28</f>
        <v>1111.1544416</v>
      </c>
      <c r="F32" s="46"/>
      <c r="G32" s="46"/>
      <c r="H32" s="46">
        <v>5300.389</v>
      </c>
      <c r="I32" s="54"/>
    </row>
    <row r="33" spans="1:9" ht="11.2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48"/>
    </row>
    <row r="34" spans="1:9" ht="34.5" customHeight="1">
      <c r="A34" s="55" t="s">
        <v>41</v>
      </c>
      <c r="B34" s="44" t="s">
        <v>42</v>
      </c>
      <c r="C34" s="51" t="s">
        <v>43</v>
      </c>
      <c r="D34" s="52">
        <f>D32*0.044</f>
        <v>184.32635057759995</v>
      </c>
      <c r="E34" s="52">
        <f>E32*0.044</f>
        <v>48.8907954304</v>
      </c>
      <c r="F34" s="56"/>
      <c r="G34" s="56"/>
      <c r="H34" s="52">
        <f>D34+E34+F34+G34</f>
        <v>233.21714600799996</v>
      </c>
      <c r="I34" s="48"/>
    </row>
    <row r="35" spans="1:9" ht="33" customHeight="1">
      <c r="A35" s="55" t="s">
        <v>44</v>
      </c>
      <c r="B35" s="44" t="s">
        <v>45</v>
      </c>
      <c r="C35" s="51" t="s">
        <v>46</v>
      </c>
      <c r="D35" s="52">
        <f>D32*0.004</f>
        <v>16.756940961599998</v>
      </c>
      <c r="E35" s="52">
        <f>E32*0.004</f>
        <v>4.4446177663999995</v>
      </c>
      <c r="F35" s="52"/>
      <c r="G35" s="52"/>
      <c r="H35" s="52">
        <f>D35+E35+F35+G35</f>
        <v>21.201558728</v>
      </c>
      <c r="I35" s="48"/>
    </row>
    <row r="36" spans="1:9" ht="53.25" customHeight="1">
      <c r="A36" s="55" t="s">
        <v>47</v>
      </c>
      <c r="B36" s="44" t="s">
        <v>48</v>
      </c>
      <c r="C36" s="51" t="s">
        <v>49</v>
      </c>
      <c r="D36" s="52"/>
      <c r="E36" s="52"/>
      <c r="F36" s="56"/>
      <c r="G36" s="56">
        <f>(D32+E32)*0.01</f>
        <v>53.003896819999994</v>
      </c>
      <c r="H36" s="52">
        <f>D36+E36+F36+G36</f>
        <v>53.003896819999994</v>
      </c>
      <c r="I36" s="48"/>
    </row>
    <row r="37" spans="1:9" ht="13.5">
      <c r="A37" s="39"/>
      <c r="B37" s="40"/>
      <c r="C37" s="36" t="s">
        <v>50</v>
      </c>
      <c r="D37" s="41">
        <f>SUM(D34:D36)</f>
        <v>201.08329153919996</v>
      </c>
      <c r="E37" s="41">
        <f>SUM(E34:E36)</f>
        <v>53.3354131968</v>
      </c>
      <c r="F37" s="41"/>
      <c r="G37" s="41">
        <f>SUM(G34:G36)</f>
        <v>53.003896819999994</v>
      </c>
      <c r="H37" s="41">
        <f>SUM(H34:H36)</f>
        <v>307.42260155599996</v>
      </c>
      <c r="I37" s="48"/>
    </row>
    <row r="38" spans="1:9" ht="13.5">
      <c r="A38" s="39"/>
      <c r="B38" s="40"/>
      <c r="C38" s="36" t="s">
        <v>51</v>
      </c>
      <c r="D38" s="41">
        <f>D32+D37</f>
        <v>4390.3185319392</v>
      </c>
      <c r="E38" s="41">
        <f>E32+E37</f>
        <v>1164.4898547967998</v>
      </c>
      <c r="F38" s="41"/>
      <c r="G38" s="41">
        <f>G32+G37</f>
        <v>53.003896819999994</v>
      </c>
      <c r="H38" s="41">
        <f>H32+H37</f>
        <v>5607.811601556</v>
      </c>
      <c r="I38" s="54"/>
    </row>
    <row r="39" spans="1:9" ht="11.25" customHeight="1">
      <c r="A39" s="57" t="s">
        <v>52</v>
      </c>
      <c r="B39" s="57"/>
      <c r="C39" s="57"/>
      <c r="D39" s="57"/>
      <c r="E39" s="57"/>
      <c r="F39" s="57"/>
      <c r="G39" s="57"/>
      <c r="H39" s="57"/>
      <c r="I39" s="48"/>
    </row>
    <row r="40" spans="1:9" ht="30" customHeight="1">
      <c r="A40" s="55" t="s">
        <v>53</v>
      </c>
      <c r="B40" s="58" t="s">
        <v>54</v>
      </c>
      <c r="C40" s="58" t="s">
        <v>55</v>
      </c>
      <c r="D40" s="52">
        <f>0.01*D38</f>
        <v>43.903185319391994</v>
      </c>
      <c r="E40" s="52">
        <f>0.01*E38</f>
        <v>11.644898547967998</v>
      </c>
      <c r="F40" s="52"/>
      <c r="G40" s="52">
        <f>0.01*G38</f>
        <v>0.5300389682</v>
      </c>
      <c r="H40" s="52">
        <f>0.01*H38</f>
        <v>56.07811601556</v>
      </c>
      <c r="I40" s="48"/>
    </row>
    <row r="41" spans="1:9" ht="13.5">
      <c r="A41" s="39"/>
      <c r="B41" s="59"/>
      <c r="C41" s="60" t="s">
        <v>56</v>
      </c>
      <c r="D41" s="52">
        <f>D38+D40</f>
        <v>4434.2217172585915</v>
      </c>
      <c r="E41" s="52">
        <f>E38+E40</f>
        <v>1176.134753344768</v>
      </c>
      <c r="F41" s="52"/>
      <c r="G41" s="52">
        <f>G38+G40</f>
        <v>53.5339357882</v>
      </c>
      <c r="H41" s="52">
        <f>H38+H40</f>
        <v>5663.88971757156</v>
      </c>
      <c r="I41" s="48"/>
    </row>
    <row r="42" spans="1:9" ht="11.25" customHeight="1">
      <c r="A42" s="36" t="s">
        <v>57</v>
      </c>
      <c r="B42" s="36"/>
      <c r="C42" s="36"/>
      <c r="D42" s="36"/>
      <c r="E42" s="36"/>
      <c r="F42" s="36"/>
      <c r="G42" s="36"/>
      <c r="H42" s="36"/>
      <c r="I42" s="48"/>
    </row>
    <row r="43" spans="1:9" ht="32.25" customHeight="1">
      <c r="A43" s="55" t="s">
        <v>58</v>
      </c>
      <c r="B43" s="44" t="s">
        <v>59</v>
      </c>
      <c r="C43" s="51" t="s">
        <v>60</v>
      </c>
      <c r="D43" s="52">
        <f>0.18*D41</f>
        <v>798.1599091065465</v>
      </c>
      <c r="E43" s="52">
        <f>0.18*E41</f>
        <v>211.70425560205823</v>
      </c>
      <c r="F43" s="52"/>
      <c r="G43" s="52">
        <f>0.18*G41</f>
        <v>9.636108441875999</v>
      </c>
      <c r="H43" s="52">
        <f>0.18*H41</f>
        <v>1019.5001491628808</v>
      </c>
      <c r="I43" s="48"/>
    </row>
    <row r="44" spans="1:9" ht="13.5">
      <c r="A44" s="39"/>
      <c r="B44" s="61" t="s">
        <v>61</v>
      </c>
      <c r="C44" s="61"/>
      <c r="D44" s="41">
        <f>D41+D43</f>
        <v>5232.381626365138</v>
      </c>
      <c r="E44" s="41">
        <f>E41+E43</f>
        <v>1387.8390089468262</v>
      </c>
      <c r="F44" s="41"/>
      <c r="G44" s="41">
        <f>G41+G43</f>
        <v>63.170044230075995</v>
      </c>
      <c r="H44" s="41">
        <f>H41+H43</f>
        <v>6683.389866734441</v>
      </c>
      <c r="I44" s="62"/>
    </row>
    <row r="45" spans="1:9" ht="11.25">
      <c r="A45" s="63"/>
      <c r="B45" s="64"/>
      <c r="C45" s="65"/>
      <c r="D45" s="66"/>
      <c r="E45" s="66"/>
      <c r="F45" s="66"/>
      <c r="G45" s="66"/>
      <c r="H45" s="66"/>
      <c r="I45" s="48"/>
    </row>
    <row r="46" spans="1:9" ht="11.25">
      <c r="A46" s="63"/>
      <c r="B46" s="64"/>
      <c r="C46" s="65"/>
      <c r="D46" s="66"/>
      <c r="E46" s="66"/>
      <c r="F46" s="67"/>
      <c r="G46" s="66"/>
      <c r="H46" s="66"/>
      <c r="I46" s="48"/>
    </row>
    <row r="47" spans="1:9" ht="13.5">
      <c r="A47" s="63"/>
      <c r="B47"/>
      <c r="C47" s="65"/>
      <c r="D47" s="67"/>
      <c r="E47" s="66"/>
      <c r="F47" s="66"/>
      <c r="G47" s="66"/>
      <c r="I47" s="48"/>
    </row>
    <row r="48" spans="1:9" ht="13.5">
      <c r="A48" s="63"/>
      <c r="B48" s="68"/>
      <c r="C48" s="69"/>
      <c r="D48" s="69"/>
      <c r="E48" s="69"/>
      <c r="F48" s="70"/>
      <c r="G48" s="70"/>
      <c r="H48" s="70"/>
      <c r="I48" s="70"/>
    </row>
    <row r="49" spans="1:9" ht="13.5">
      <c r="A49" s="63"/>
      <c r="B49" s="64"/>
      <c r="C49" s="71"/>
      <c r="D49" s="70"/>
      <c r="E49" s="70"/>
      <c r="F49" s="70"/>
      <c r="G49" s="70"/>
      <c r="H49" s="70"/>
      <c r="I49" s="70"/>
    </row>
    <row r="50" spans="1:9" ht="13.5">
      <c r="A50" s="63"/>
      <c r="B50" s="64"/>
      <c r="C50" s="72"/>
      <c r="D50" s="48"/>
      <c r="E50" s="48"/>
      <c r="G50" s="48"/>
      <c r="H50" s="48"/>
      <c r="I50" s="48"/>
    </row>
    <row r="51" spans="1:9" ht="13.5">
      <c r="A51" s="63"/>
      <c r="B51" s="64"/>
      <c r="C51" s="69"/>
      <c r="D51" s="69"/>
      <c r="E51" s="69"/>
      <c r="F51" s="70"/>
      <c r="G51" s="70"/>
      <c r="H51" s="70"/>
      <c r="I51" s="48"/>
    </row>
    <row r="52" spans="1:9" ht="13.5">
      <c r="A52" s="63"/>
      <c r="B52" s="64"/>
      <c r="C52" s="71"/>
      <c r="D52" s="66"/>
      <c r="E52" s="66"/>
      <c r="F52" s="66"/>
      <c r="G52" s="66"/>
      <c r="H52" s="66"/>
      <c r="I52" s="48"/>
    </row>
    <row r="53" spans="1:9" ht="13.5">
      <c r="A53" s="63"/>
      <c r="B53" s="64"/>
      <c r="C53" s="65"/>
      <c r="D53" s="66"/>
      <c r="E53" s="66"/>
      <c r="F53" s="66"/>
      <c r="G53" s="66"/>
      <c r="H53" s="66"/>
      <c r="I53" s="48"/>
    </row>
    <row r="54" spans="1:9" ht="13.5">
      <c r="A54" s="63"/>
      <c r="B54" s="64"/>
      <c r="C54" s="73"/>
      <c r="D54" s="74"/>
      <c r="E54" s="74"/>
      <c r="F54" s="66"/>
      <c r="G54" s="66"/>
      <c r="H54" s="66"/>
      <c r="I54" s="48"/>
    </row>
  </sheetData>
  <sheetProtection selectLockedCells="1" selectUnlockedCells="1"/>
  <mergeCells count="23">
    <mergeCell ref="A1:H1"/>
    <mergeCell ref="A7:H7"/>
    <mergeCell ref="A8:H8"/>
    <mergeCell ref="D9:E9"/>
    <mergeCell ref="A10:H10"/>
    <mergeCell ref="A12:H12"/>
    <mergeCell ref="A13:H13"/>
    <mergeCell ref="A16:A19"/>
    <mergeCell ref="B16:B19"/>
    <mergeCell ref="C16:C19"/>
    <mergeCell ref="D16:G16"/>
    <mergeCell ref="H16:H19"/>
    <mergeCell ref="D17:D19"/>
    <mergeCell ref="E17:E19"/>
    <mergeCell ref="F17:F19"/>
    <mergeCell ref="G17:G19"/>
    <mergeCell ref="A21:C21"/>
    <mergeCell ref="A24:H24"/>
    <mergeCell ref="A29:H29"/>
    <mergeCell ref="A33:H33"/>
    <mergeCell ref="A39:H39"/>
    <mergeCell ref="A42:H42"/>
    <mergeCell ref="B44:C44"/>
  </mergeCells>
  <printOptions/>
  <pageMargins left="0.27569444444444446" right="0.19652777777777777" top="0.1909722222222222" bottom="0.20555555555555555" header="0.5118055555555555" footer="0.5118055555555555"/>
  <pageSetup horizontalDpi="300" verticalDpi="3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workbookViewId="0" topLeftCell="A7">
      <selection activeCell="I23" sqref="I23"/>
    </sheetView>
  </sheetViews>
  <sheetFormatPr defaultColWidth="9.00390625" defaultRowHeight="12.75"/>
  <cols>
    <col min="1" max="1" width="5.00390625" style="75" customWidth="1"/>
    <col min="2" max="2" width="14.00390625" style="2" customWidth="1"/>
    <col min="3" max="3" width="32.375" style="3" customWidth="1"/>
    <col min="4" max="4" width="11.75390625" style="4" customWidth="1"/>
    <col min="5" max="5" width="11.125" style="4" customWidth="1"/>
    <col min="6" max="6" width="10.125" style="4" customWidth="1"/>
    <col min="7" max="7" width="10.00390625" style="4" customWidth="1"/>
    <col min="8" max="8" width="11.875" style="4" customWidth="1"/>
    <col min="9" max="9" width="11.75390625" style="4" customWidth="1"/>
    <col min="10" max="10" width="11.25390625" style="4" customWidth="1"/>
    <col min="11" max="16384" width="9.125" style="5" customWidth="1"/>
  </cols>
  <sheetData>
    <row r="1" spans="4:10" ht="11.25">
      <c r="D1" s="20"/>
      <c r="E1" s="20"/>
      <c r="F1" s="20"/>
      <c r="G1" s="20"/>
      <c r="H1" s="20"/>
      <c r="I1" s="20"/>
      <c r="J1" s="76" t="s">
        <v>62</v>
      </c>
    </row>
    <row r="2" spans="4:9" ht="11.25">
      <c r="D2" s="77"/>
      <c r="E2" s="78" t="s">
        <v>63</v>
      </c>
      <c r="F2" s="77"/>
      <c r="G2" s="77"/>
      <c r="H2" s="77"/>
      <c r="I2" s="20"/>
    </row>
    <row r="3" spans="4:9" ht="11.25">
      <c r="D3" s="20"/>
      <c r="E3" s="79" t="s">
        <v>64</v>
      </c>
      <c r="F3" s="20"/>
      <c r="G3" s="20"/>
      <c r="H3" s="20"/>
      <c r="I3" s="20"/>
    </row>
    <row r="4" spans="4:9" ht="11.25">
      <c r="D4" s="20"/>
      <c r="E4" s="20"/>
      <c r="F4" s="20"/>
      <c r="G4" s="20"/>
      <c r="H4" s="20"/>
      <c r="I4" s="20"/>
    </row>
    <row r="5" spans="4:9" ht="11.25">
      <c r="D5" s="20"/>
      <c r="E5" s="80" t="s">
        <v>65</v>
      </c>
      <c r="F5" s="20"/>
      <c r="G5" s="20"/>
      <c r="H5" s="20"/>
      <c r="I5" s="20"/>
    </row>
    <row r="6" spans="4:9" ht="11.25">
      <c r="D6" s="20"/>
      <c r="E6" s="20" t="s">
        <v>66</v>
      </c>
      <c r="F6" s="20"/>
      <c r="G6" s="20"/>
      <c r="H6" s="20"/>
      <c r="I6" s="20"/>
    </row>
    <row r="7" spans="4:9" ht="11.25">
      <c r="D7" s="20"/>
      <c r="E7" s="20"/>
      <c r="F7" s="20"/>
      <c r="G7" s="20"/>
      <c r="H7" s="20"/>
      <c r="I7" s="20"/>
    </row>
    <row r="8" spans="4:9" ht="11.25">
      <c r="D8" s="20"/>
      <c r="E8" s="20"/>
      <c r="F8" s="20"/>
      <c r="G8" s="20"/>
      <c r="H8" s="20"/>
      <c r="I8" s="20"/>
    </row>
    <row r="9" spans="3:9" ht="11.25">
      <c r="C9" s="3" t="s">
        <v>67</v>
      </c>
      <c r="D9" s="81" t="e">
        <f>H38</f>
        <v>#REF!</v>
      </c>
      <c r="E9" s="81"/>
      <c r="F9" s="20"/>
      <c r="G9" s="20"/>
      <c r="H9" s="20"/>
      <c r="I9" s="20"/>
    </row>
    <row r="10" spans="3:9" ht="11.25">
      <c r="C10" s="3" t="s">
        <v>68</v>
      </c>
      <c r="D10" s="81" t="e">
        <f>I38</f>
        <v>#REF!</v>
      </c>
      <c r="E10" s="81"/>
      <c r="F10" s="20"/>
      <c r="G10" s="20"/>
      <c r="H10" s="20"/>
      <c r="I10" s="20"/>
    </row>
    <row r="11" spans="3:9" ht="11.25">
      <c r="C11" s="3" t="s">
        <v>69</v>
      </c>
      <c r="D11" s="19"/>
      <c r="E11" s="20"/>
      <c r="F11" s="20"/>
      <c r="G11" s="20"/>
      <c r="H11" s="20"/>
      <c r="I11" s="20"/>
    </row>
    <row r="12" spans="3:9" ht="11.25">
      <c r="C12" s="3" t="s">
        <v>70</v>
      </c>
      <c r="D12" s="19"/>
      <c r="E12" s="20"/>
      <c r="F12" s="20"/>
      <c r="G12" s="20"/>
      <c r="H12" s="20"/>
      <c r="I12" s="20"/>
    </row>
    <row r="13" spans="4:9" ht="7.5" customHeight="1">
      <c r="D13" s="20"/>
      <c r="E13" s="20"/>
      <c r="F13" s="20"/>
      <c r="G13" s="20"/>
      <c r="H13" s="20"/>
      <c r="I13" s="20"/>
    </row>
    <row r="14" spans="1:10" ht="11.25" customHeight="1">
      <c r="A14" s="82" t="s">
        <v>11</v>
      </c>
      <c r="B14" s="82" t="s">
        <v>71</v>
      </c>
      <c r="C14" s="83" t="s">
        <v>72</v>
      </c>
      <c r="D14" s="84" t="s">
        <v>73</v>
      </c>
      <c r="E14" s="84"/>
      <c r="F14" s="84"/>
      <c r="G14" s="84"/>
      <c r="H14" s="84"/>
      <c r="I14" s="83" t="s">
        <v>74</v>
      </c>
      <c r="J14" s="83" t="s">
        <v>75</v>
      </c>
    </row>
    <row r="15" spans="1:10" ht="11.25" customHeight="1">
      <c r="A15" s="82"/>
      <c r="B15" s="82"/>
      <c r="C15" s="83"/>
      <c r="D15" s="83" t="s">
        <v>16</v>
      </c>
      <c r="E15" s="83" t="s">
        <v>17</v>
      </c>
      <c r="F15" s="83" t="s">
        <v>18</v>
      </c>
      <c r="G15" s="83" t="s">
        <v>19</v>
      </c>
      <c r="H15" s="83" t="s">
        <v>76</v>
      </c>
      <c r="I15" s="83"/>
      <c r="J15" s="83"/>
    </row>
    <row r="16" spans="1:10" ht="11.25">
      <c r="A16" s="82"/>
      <c r="B16" s="82"/>
      <c r="C16" s="83"/>
      <c r="D16" s="83"/>
      <c r="E16" s="83"/>
      <c r="F16" s="83"/>
      <c r="G16" s="83"/>
      <c r="H16" s="83"/>
      <c r="I16" s="83"/>
      <c r="J16" s="83"/>
    </row>
    <row r="17" spans="1:10" ht="11.25">
      <c r="A17" s="82"/>
      <c r="B17" s="82"/>
      <c r="C17" s="83"/>
      <c r="D17" s="83"/>
      <c r="E17" s="83"/>
      <c r="F17" s="83"/>
      <c r="G17" s="83"/>
      <c r="H17" s="83"/>
      <c r="I17" s="83"/>
      <c r="J17" s="83"/>
    </row>
    <row r="18" spans="1:10" ht="11.25">
      <c r="A18" s="85">
        <v>1</v>
      </c>
      <c r="B18" s="86">
        <v>2</v>
      </c>
      <c r="C18" s="87">
        <v>3</v>
      </c>
      <c r="D18" s="87">
        <v>4</v>
      </c>
      <c r="E18" s="87">
        <v>5</v>
      </c>
      <c r="F18" s="87">
        <v>6</v>
      </c>
      <c r="G18" s="87">
        <v>7</v>
      </c>
      <c r="H18" s="87">
        <v>8</v>
      </c>
      <c r="I18" s="87">
        <v>9</v>
      </c>
      <c r="J18" s="87">
        <v>10</v>
      </c>
    </row>
    <row r="19" spans="1:10" ht="11.25" customHeight="1">
      <c r="A19" s="88" t="s">
        <v>77</v>
      </c>
      <c r="B19" s="89"/>
      <c r="C19" s="90"/>
      <c r="D19" s="90"/>
      <c r="E19" s="90"/>
      <c r="F19" s="90"/>
      <c r="G19" s="90"/>
      <c r="H19" s="90"/>
      <c r="I19" s="91"/>
      <c r="J19" s="92"/>
    </row>
    <row r="20" spans="1:10" ht="45">
      <c r="A20" s="89">
        <v>1</v>
      </c>
      <c r="B20" s="93" t="s">
        <v>22</v>
      </c>
      <c r="C20" s="93" t="s">
        <v>78</v>
      </c>
      <c r="D20" s="94" t="e">
        <f>#REF!/1000</f>
        <v>#REF!</v>
      </c>
      <c r="E20" s="94"/>
      <c r="F20" s="94"/>
      <c r="G20" s="94"/>
      <c r="H20" s="95" t="e">
        <f>D20+E20+F20+G20</f>
        <v>#REF!</v>
      </c>
      <c r="I20" s="95" t="e">
        <f>#REF!/1000</f>
        <v>#REF!</v>
      </c>
      <c r="J20" s="95"/>
    </row>
    <row r="21" spans="1:10" ht="11.25">
      <c r="A21" s="89"/>
      <c r="B21" s="96"/>
      <c r="C21" s="97" t="s">
        <v>79</v>
      </c>
      <c r="D21" s="98" t="e">
        <f>SUM(D20)</f>
        <v>#REF!</v>
      </c>
      <c r="E21" s="98"/>
      <c r="F21" s="98"/>
      <c r="G21" s="98"/>
      <c r="H21" s="98" t="e">
        <f>SUM(H20)</f>
        <v>#REF!</v>
      </c>
      <c r="I21" s="98" t="e">
        <f>SUM(I20)</f>
        <v>#REF!</v>
      </c>
      <c r="J21" s="99"/>
    </row>
    <row r="22" spans="1:10" ht="11.25" customHeight="1">
      <c r="A22" s="100" t="s">
        <v>80</v>
      </c>
      <c r="B22" s="100"/>
      <c r="C22" s="100"/>
      <c r="D22" s="100"/>
      <c r="E22" s="100"/>
      <c r="F22" s="100"/>
      <c r="G22" s="100"/>
      <c r="H22" s="100"/>
      <c r="I22" s="99"/>
      <c r="J22" s="99"/>
    </row>
    <row r="23" spans="1:10" ht="57" customHeight="1">
      <c r="A23" s="101" t="s">
        <v>26</v>
      </c>
      <c r="B23" s="93" t="s">
        <v>27</v>
      </c>
      <c r="C23" s="93" t="s">
        <v>81</v>
      </c>
      <c r="D23" s="95">
        <v>989.04</v>
      </c>
      <c r="E23" s="95">
        <v>265.71</v>
      </c>
      <c r="F23" s="95"/>
      <c r="G23" s="95"/>
      <c r="H23" s="95">
        <f>D23+E23+F23+G23</f>
        <v>1254.75</v>
      </c>
      <c r="I23" s="95">
        <v>141.24</v>
      </c>
      <c r="J23" s="95"/>
    </row>
    <row r="24" spans="1:10" ht="11.25">
      <c r="A24" s="102"/>
      <c r="B24" s="103"/>
      <c r="C24" s="104" t="s">
        <v>82</v>
      </c>
      <c r="D24" s="105">
        <f>SUM(D23)</f>
        <v>989.04</v>
      </c>
      <c r="E24" s="105">
        <f>SUM(E23)</f>
        <v>265.71</v>
      </c>
      <c r="F24" s="105">
        <f>SUM(F23)</f>
        <v>0</v>
      </c>
      <c r="G24" s="105">
        <f>SUM(G23)</f>
        <v>0</v>
      </c>
      <c r="H24" s="105">
        <f>SUM(H23)</f>
        <v>1254.75</v>
      </c>
      <c r="I24" s="105">
        <f>SUM(I23)</f>
        <v>141.24</v>
      </c>
      <c r="J24" s="106"/>
    </row>
    <row r="25" spans="1:10" ht="11.25">
      <c r="A25" s="102"/>
      <c r="B25" s="103"/>
      <c r="C25" s="104" t="s">
        <v>83</v>
      </c>
      <c r="D25" s="105" t="e">
        <f>D21+D24</f>
        <v>#REF!</v>
      </c>
      <c r="E25" s="105">
        <f>E21+E24</f>
        <v>265.71</v>
      </c>
      <c r="F25" s="105"/>
      <c r="G25" s="105"/>
      <c r="H25" s="107" t="e">
        <f>D25+E25+F25+G25</f>
        <v>#REF!</v>
      </c>
      <c r="I25" s="108" t="e">
        <f>SUM(I21+I24)</f>
        <v>#REF!</v>
      </c>
      <c r="J25" s="108"/>
    </row>
    <row r="26" spans="1:10" ht="11.25">
      <c r="A26" s="109" t="s">
        <v>84</v>
      </c>
      <c r="B26" s="103"/>
      <c r="C26" s="104"/>
      <c r="D26" s="105"/>
      <c r="E26" s="105"/>
      <c r="F26" s="105"/>
      <c r="G26" s="105"/>
      <c r="H26" s="107"/>
      <c r="I26" s="108"/>
      <c r="J26" s="108"/>
    </row>
    <row r="27" spans="1:10" ht="22.5">
      <c r="A27" s="110" t="s">
        <v>31</v>
      </c>
      <c r="B27" s="111" t="s">
        <v>85</v>
      </c>
      <c r="C27" s="111" t="s">
        <v>86</v>
      </c>
      <c r="D27" s="112" t="e">
        <f>D25*0.015</f>
        <v>#REF!</v>
      </c>
      <c r="E27" s="112">
        <f>E25*0.015</f>
        <v>3.9856499999999997</v>
      </c>
      <c r="F27" s="113"/>
      <c r="G27" s="113"/>
      <c r="H27" s="114" t="e">
        <f>D27+E27+F27+G27</f>
        <v>#REF!</v>
      </c>
      <c r="I27" s="105"/>
      <c r="J27" s="105"/>
    </row>
    <row r="28" spans="1:10" ht="11.25">
      <c r="A28" s="115"/>
      <c r="B28" s="116"/>
      <c r="C28" s="111" t="s">
        <v>87</v>
      </c>
      <c r="D28" s="112" t="e">
        <f>D27</f>
        <v>#REF!</v>
      </c>
      <c r="E28" s="112">
        <f>E27</f>
        <v>3.9856499999999997</v>
      </c>
      <c r="F28" s="113"/>
      <c r="G28" s="113"/>
      <c r="H28" s="112" t="e">
        <f>D28+E28+F28+G28</f>
        <v>#REF!</v>
      </c>
      <c r="I28" s="105"/>
      <c r="J28" s="105"/>
    </row>
    <row r="29" spans="1:10" ht="11.25">
      <c r="A29" s="115"/>
      <c r="B29" s="116"/>
      <c r="C29" s="117" t="s">
        <v>88</v>
      </c>
      <c r="D29" s="118" t="e">
        <f>D25+D28</f>
        <v>#REF!</v>
      </c>
      <c r="E29" s="118">
        <f>E25+E28</f>
        <v>269.69565</v>
      </c>
      <c r="F29" s="118"/>
      <c r="G29" s="118"/>
      <c r="H29" s="118" t="e">
        <f>H25+H28</f>
        <v>#REF!</v>
      </c>
      <c r="I29" s="105"/>
      <c r="J29" s="105"/>
    </row>
    <row r="30" spans="1:10" ht="11.25" customHeight="1">
      <c r="A30" s="117" t="s">
        <v>89</v>
      </c>
      <c r="B30" s="117"/>
      <c r="C30" s="117"/>
      <c r="D30" s="117"/>
      <c r="E30" s="117"/>
      <c r="F30" s="117"/>
      <c r="G30" s="117"/>
      <c r="H30" s="117"/>
      <c r="I30" s="105"/>
      <c r="J30" s="105"/>
    </row>
    <row r="31" spans="1:10" ht="22.5">
      <c r="A31" s="119" t="s">
        <v>35</v>
      </c>
      <c r="B31" s="120" t="s">
        <v>90</v>
      </c>
      <c r="C31" s="121" t="s">
        <v>91</v>
      </c>
      <c r="D31" s="122" t="e">
        <f>D29*0.044</f>
        <v>#REF!</v>
      </c>
      <c r="E31" s="122">
        <f>E29*0.044</f>
        <v>11.8666086</v>
      </c>
      <c r="F31" s="123"/>
      <c r="G31" s="123"/>
      <c r="H31" s="122" t="e">
        <f>D31+E31+F31+G31</f>
        <v>#REF!</v>
      </c>
      <c r="I31" s="105"/>
      <c r="J31" s="105"/>
    </row>
    <row r="32" spans="1:10" ht="33.75">
      <c r="A32" s="119" t="s">
        <v>41</v>
      </c>
      <c r="B32" s="120" t="s">
        <v>92</v>
      </c>
      <c r="C32" s="121" t="s">
        <v>93</v>
      </c>
      <c r="D32" s="122" t="e">
        <f>D29*0.004</f>
        <v>#REF!</v>
      </c>
      <c r="E32" s="122">
        <f>E29*0.004</f>
        <v>1.0787826</v>
      </c>
      <c r="F32" s="122"/>
      <c r="G32" s="122"/>
      <c r="H32" s="122" t="e">
        <f>D32+E32+F32+G32</f>
        <v>#REF!</v>
      </c>
      <c r="I32" s="105"/>
      <c r="J32" s="105"/>
    </row>
    <row r="33" spans="1:10" ht="11.25">
      <c r="A33" s="124"/>
      <c r="B33" s="103"/>
      <c r="C33" s="121" t="s">
        <v>94</v>
      </c>
      <c r="D33" s="105" t="e">
        <f>D31+D32</f>
        <v>#REF!</v>
      </c>
      <c r="E33" s="105">
        <f>E31+E32</f>
        <v>12.9453912</v>
      </c>
      <c r="F33" s="105">
        <f>F31+F32</f>
        <v>0</v>
      </c>
      <c r="G33" s="105">
        <f>G31+G32</f>
        <v>0</v>
      </c>
      <c r="H33" s="105" t="e">
        <f>H31+H32</f>
        <v>#REF!</v>
      </c>
      <c r="I33" s="105"/>
      <c r="J33" s="105"/>
    </row>
    <row r="34" spans="1:10" ht="11.25">
      <c r="A34" s="125"/>
      <c r="B34" s="116"/>
      <c r="C34" s="117" t="s">
        <v>95</v>
      </c>
      <c r="D34" s="118" t="e">
        <f>D29+D33</f>
        <v>#REF!</v>
      </c>
      <c r="E34" s="118">
        <f>E29+E33</f>
        <v>282.6410412</v>
      </c>
      <c r="F34" s="118"/>
      <c r="G34" s="118">
        <f>G29+G33</f>
        <v>0</v>
      </c>
      <c r="H34" s="105" t="e">
        <f>D34+E34+F34+G34</f>
        <v>#REF!</v>
      </c>
      <c r="I34" s="105"/>
      <c r="J34" s="105"/>
    </row>
    <row r="35" spans="1:10" ht="11.25" customHeight="1">
      <c r="A35" s="117" t="s">
        <v>96</v>
      </c>
      <c r="B35" s="117"/>
      <c r="C35" s="117"/>
      <c r="D35" s="117"/>
      <c r="E35" s="117"/>
      <c r="F35" s="117"/>
      <c r="G35" s="117"/>
      <c r="H35" s="117"/>
      <c r="I35" s="105"/>
      <c r="J35" s="105"/>
    </row>
    <row r="36" spans="1:10" ht="22.5">
      <c r="A36" s="119" t="s">
        <v>44</v>
      </c>
      <c r="B36" s="111" t="s">
        <v>54</v>
      </c>
      <c r="C36" s="111" t="s">
        <v>97</v>
      </c>
      <c r="D36" s="112" t="e">
        <f>D34*0.01</f>
        <v>#REF!</v>
      </c>
      <c r="E36" s="112">
        <f>E34*0.01</f>
        <v>2.8264104120000004</v>
      </c>
      <c r="F36" s="112"/>
      <c r="G36" s="112"/>
      <c r="H36" s="114" t="e">
        <f>D36+E36+F36+G36</f>
        <v>#REF!</v>
      </c>
      <c r="I36" s="123"/>
      <c r="J36" s="123"/>
    </row>
    <row r="37" spans="1:10" ht="11.25">
      <c r="A37" s="102"/>
      <c r="B37" s="126"/>
      <c r="C37" s="127" t="s">
        <v>98</v>
      </c>
      <c r="D37" s="122" t="e">
        <f>D36</f>
        <v>#REF!</v>
      </c>
      <c r="E37" s="122">
        <f>E36</f>
        <v>2.8264104120000004</v>
      </c>
      <c r="F37" s="122"/>
      <c r="G37" s="122"/>
      <c r="H37" s="122" t="e">
        <f>D37+E37+F37+G37</f>
        <v>#REF!</v>
      </c>
      <c r="I37" s="123"/>
      <c r="J37" s="123"/>
    </row>
    <row r="38" spans="1:11" ht="11.25">
      <c r="A38" s="102"/>
      <c r="B38" s="126"/>
      <c r="C38" s="128" t="s">
        <v>99</v>
      </c>
      <c r="D38" s="105" t="e">
        <f>D34+D37</f>
        <v>#REF!</v>
      </c>
      <c r="E38" s="105">
        <f>E34+E37</f>
        <v>285.467451612</v>
      </c>
      <c r="F38" s="105"/>
      <c r="G38" s="105">
        <f>G34+G37</f>
        <v>0</v>
      </c>
      <c r="H38" s="105" t="e">
        <f>D38+E38+G38</f>
        <v>#REF!</v>
      </c>
      <c r="I38" s="105" t="e">
        <f>I25</f>
        <v>#REF!</v>
      </c>
      <c r="J38" s="105"/>
      <c r="K38" s="129" t="e">
        <f>H34+H37</f>
        <v>#REF!</v>
      </c>
    </row>
    <row r="39" spans="1:10" ht="12.75">
      <c r="A39" s="130"/>
      <c r="B39" s="131"/>
      <c r="C39" s="132"/>
      <c r="D39" s="133"/>
      <c r="E39" s="133"/>
      <c r="F39" s="133"/>
      <c r="G39" s="133"/>
      <c r="H39" s="133"/>
      <c r="I39" s="134"/>
      <c r="J39" s="134"/>
    </row>
    <row r="40" spans="1:10" ht="12.75">
      <c r="A40" s="135"/>
      <c r="B40" s="136"/>
      <c r="C40" s="137" t="s">
        <v>100</v>
      </c>
      <c r="D40" s="137"/>
      <c r="E40" s="137"/>
      <c r="F40" s="70" t="s">
        <v>101</v>
      </c>
      <c r="G40" s="70"/>
      <c r="H40" s="134"/>
      <c r="I40" s="134"/>
      <c r="J40" s="134"/>
    </row>
    <row r="41" spans="1:10" ht="12.75">
      <c r="A41" s="135"/>
      <c r="B41" s="136"/>
      <c r="C41" s="71" t="s">
        <v>102</v>
      </c>
      <c r="D41" s="70"/>
      <c r="E41" s="70"/>
      <c r="F41" s="70"/>
      <c r="G41" s="70"/>
      <c r="H41" s="134"/>
      <c r="I41" s="134"/>
      <c r="J41" s="134"/>
    </row>
    <row r="42" spans="1:10" ht="12.75">
      <c r="A42" s="135"/>
      <c r="B42" s="136"/>
      <c r="C42" s="72"/>
      <c r="D42" s="48"/>
      <c r="E42" s="48"/>
      <c r="G42" s="48"/>
      <c r="H42" s="134"/>
      <c r="I42" s="134"/>
      <c r="J42" s="134"/>
    </row>
    <row r="43" spans="1:10" ht="12.75">
      <c r="A43" s="135"/>
      <c r="B43" s="136"/>
      <c r="C43" s="138"/>
      <c r="D43" s="138"/>
      <c r="E43" s="139"/>
      <c r="F43" s="139"/>
      <c r="G43" s="139"/>
      <c r="H43" s="134"/>
      <c r="I43" s="134"/>
      <c r="J43" s="134"/>
    </row>
    <row r="44" spans="1:10" ht="12.75">
      <c r="A44" s="135"/>
      <c r="B44" s="136"/>
      <c r="C44" s="140" t="s">
        <v>103</v>
      </c>
      <c r="D44" s="141"/>
      <c r="E44" s="142"/>
      <c r="F44" s="70" t="s">
        <v>104</v>
      </c>
      <c r="G44" s="139"/>
      <c r="H44" s="134"/>
      <c r="I44" s="134"/>
      <c r="J44" s="134"/>
    </row>
    <row r="45" spans="1:10" s="5" customFormat="1" ht="12.75">
      <c r="A45" s="135"/>
      <c r="B45" s="136"/>
      <c r="C45" s="71" t="s">
        <v>102</v>
      </c>
      <c r="H45" s="134"/>
      <c r="I45" s="134"/>
      <c r="J45" s="134"/>
    </row>
  </sheetData>
  <sheetProtection selectLockedCells="1" selectUnlockedCells="1"/>
  <mergeCells count="16">
    <mergeCell ref="D9:E9"/>
    <mergeCell ref="D10:E10"/>
    <mergeCell ref="A14:A17"/>
    <mergeCell ref="B14:B17"/>
    <mergeCell ref="C14:C17"/>
    <mergeCell ref="D14:H14"/>
    <mergeCell ref="I14:I17"/>
    <mergeCell ref="J14:J17"/>
    <mergeCell ref="D15:D17"/>
    <mergeCell ref="E15:E17"/>
    <mergeCell ref="F15:F17"/>
    <mergeCell ref="G15:G17"/>
    <mergeCell ref="H15:H17"/>
    <mergeCell ref="A22:H22"/>
    <mergeCell ref="A30:H30"/>
    <mergeCell ref="A35:H3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Чикишева</dc:creator>
  <cp:keywords/>
  <dc:description/>
  <cp:lastModifiedBy/>
  <cp:lastPrinted>2011-09-30T09:01:05Z</cp:lastPrinted>
  <dcterms:created xsi:type="dcterms:W3CDTF">2002-03-25T05:35:56Z</dcterms:created>
  <dcterms:modified xsi:type="dcterms:W3CDTF">2011-10-04T09:37:03Z</dcterms:modified>
  <cp:category/>
  <cp:version/>
  <cp:contentType/>
  <cp:contentStatus/>
  <cp:revision>4</cp:revision>
</cp:coreProperties>
</file>